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</author>
  </authors>
  <commentLis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NB!: Auto tasuvusaja võite panna pikema, kuid
peate arvestama sel juhul plaaniväliselt tekki-vate erakorraliste remondikuludega (rida 52)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Teil võib ju odav ja hea auto olla, kuid hirmsasti
tahaks teada, kuidas Teil õnnestub hankida veo-
luba vastsvalt AUTOVEO SEADUSELE, mis nõuab
140000.- krooni tagatist ühe auto kohta!
</t>
        </r>
      </text>
    </comment>
    <comment ref="E12" authorId="0">
      <text>
        <r>
          <rPr>
            <sz val="8"/>
            <color indexed="8"/>
            <rFont val="Times New Roman"/>
            <family val="1"/>
          </rPr>
          <t xml:space="preserve">Teil võib ju odav ja hea auto olla, kuid hirmsasti
tahaks teada, kuidas Teil õnnestub hankida veo-
luba vastsvalt AUTOVEO SEADUSELE, mis nõuab
140000.- krooni tagatist ühe auto kohta!
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NB! Antud summa tuleb Teil ilusti ja kenasti sukasäärde panna, et tasu-
vusperioodi lõppedes uus auto osta.
</t>
        </r>
        <r>
          <rPr>
            <sz val="8"/>
            <color indexed="8"/>
            <rFont val="Times New Roman"/>
            <family val="1"/>
          </rPr>
          <t>(Ps. Vana auto realiseerimisest saadud summa on puhastulu)</t>
        </r>
      </text>
    </comment>
    <comment ref="E17" authorId="0">
      <text>
        <r>
          <rPr>
            <b/>
            <sz val="8"/>
            <color indexed="8"/>
            <rFont val="Times New Roman"/>
            <family val="1"/>
          </rPr>
          <t xml:space="preserve">NB! Antud summa tuleb Teil ilusti ja kenasti sukasäärde panna, et tasuvusperioodi lõppedes uus auto osta.
</t>
        </r>
        <r>
          <rPr>
            <sz val="8"/>
            <color indexed="8"/>
            <rFont val="Times New Roman"/>
            <family val="1"/>
          </rPr>
          <t xml:space="preserve">(Ps. Vana auto realiseeri-misest saadud summa on puhastulu)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>Tulenevalt "Autojuhi töö ja puhkeaja seadusest" pole teoreetiliselt võimalik kaekmiselt ühes päevas Eesti oludes ilma seadust rikkumata rohkem läbi sõita kui
630 km.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"Autojuhi töö ja puhkeaja seadus" lubab maksimaal-selt 180 töötundi ühes kuus
</t>
        </r>
      </text>
    </comment>
    <comment ref="C46" authorId="0">
      <text>
        <r>
          <rPr>
            <b/>
            <sz val="8"/>
            <color indexed="8"/>
            <rFont val="Times New Roman"/>
            <family val="1"/>
          </rPr>
          <t xml:space="preserve">NB!    Autojuht on ka inimene. 
</t>
        </r>
        <r>
          <rPr>
            <sz val="8"/>
            <color indexed="8"/>
            <rFont val="Times New Roman"/>
            <family val="1"/>
          </rPr>
          <t>Arvestades, et ta teeb tööd  kõrgen-datud ohuallikaks tituleeritud tööriista-ga, tahab ta ka keskmisest kõrgemat
palka</t>
        </r>
      </text>
    </comment>
    <comment ref="E47" authorId="0">
      <text>
        <r>
          <rPr>
            <b/>
            <sz val="8"/>
            <color indexed="8"/>
            <rFont val="Times New Roman"/>
            <family val="1"/>
          </rPr>
          <t xml:space="preserve">NB!    Autojuht on ka inimene. 
</t>
        </r>
        <r>
          <rPr>
            <sz val="8"/>
            <color indexed="8"/>
            <rFont val="Times New Roman"/>
            <family val="1"/>
          </rPr>
          <t xml:space="preserve">Arvestades, et ta teeb tööd  kõrgendatud ohu-allikaks tituleeritud töö-riistaga, tahab ta ka keskmisest kõrgemat
palka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Siia läheb number, mis sisaldab juhtkonna brutopalkasid,
makseid palkade pealt, kulutusi firma eksisteerimiseks, tele-
foni, vee- ja elektriarveid, garazeerimiskulusid jne.jne…... jagatuna autode arvuga. 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Siia läheb number, mis sisaldab juhtkonna brutopalkasid,
makseid palkade pealt, kulutusi firma eksisteerimiseks, tele-
foni, vee- ja elektriarveid, garazeerimiskulusid jne.jne…... jagatuna autode arvuga. 
</t>
        </r>
      </text>
    </comment>
    <comment ref="C52" authorId="0">
      <text>
        <r>
          <rPr>
            <b/>
            <sz val="8"/>
            <color indexed="8"/>
            <rFont val="Times New Roman"/>
            <family val="1"/>
          </rPr>
          <t xml:space="preserve">NB! Tutika auto puhul kujuneb see number auto
pesu maksumusest+ muud hoolevahendite kulud
Vana auto tahab kere remonti, värvimist, küljest
ära kukkunud juppide uuendamist jne. Ole aga 
mees ja arvesta palju keskmiselt kuus tuleb! 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E52" authorId="0">
      <text>
        <r>
          <rPr>
            <b/>
            <sz val="8"/>
            <color indexed="8"/>
            <rFont val="Times New Roman"/>
            <family val="1"/>
          </rPr>
          <t xml:space="preserve">NB!    Tutika auto puhul kujuneb see number auto pesu maksumusest+ muud hoolevahendite kulud. Vana auto tahab kere remonti, värvimist, küljest ära kukkunud juppide uuenda-mist jne. Ole aga mees ja arvesta palju keskmiselt kuus tuleb! 
</t>
        </r>
      </text>
    </comment>
    <comment ref="C55" authorId="0">
      <text>
        <r>
          <rPr>
            <b/>
            <sz val="8"/>
            <color indexed="8"/>
            <rFont val="Times New Roman"/>
            <family val="1"/>
          </rPr>
          <t xml:space="preserve">NB! Võid panna ka 100%. Siis laiendad
juba aasta pärast oma firmat sama-
väärse auto võrra.
</t>
        </r>
      </text>
    </comment>
    <comment ref="E55" authorId="0">
      <text>
        <r>
          <rPr>
            <b/>
            <sz val="8"/>
            <color indexed="8"/>
            <rFont val="Times New Roman"/>
            <family val="1"/>
          </rPr>
          <t xml:space="preserve">NB! Võid panna ka 100%. Siis laiendad
juba aasta pärast oma firmat sama-
väärse auto võrra.
</t>
        </r>
      </text>
    </comment>
    <comment ref="C58" authorId="0">
      <text>
        <r>
          <rPr>
            <b/>
            <sz val="8"/>
            <color indexed="8"/>
            <rFont val="Times New Roman"/>
            <family val="1"/>
          </rPr>
          <t xml:space="preserve">NB! Antud hinne on reaalne, kui auto teeb
kõik tööpäevad kogu amortisatsiooniperi-
oodi jooksul ülalpool (rida 19) märgitud
läbisõiduga tööd.
</t>
        </r>
      </text>
    </comment>
    <comment ref="E59" authorId="0">
      <text>
        <r>
          <rPr>
            <b/>
            <sz val="8"/>
            <color indexed="8"/>
            <rFont val="Times New Roman"/>
            <family val="1"/>
          </rPr>
          <t xml:space="preserve">NB! Antud hinne on reaalne, kui auto teeb kõik tööpäevad kogu amortisatsioon-iperioodi jooksul ülal-pool (rida 20) märgi-tud tööd.
</t>
        </r>
      </text>
    </comment>
  </commentList>
</comments>
</file>

<file path=xl/sharedStrings.xml><?xml version="1.0" encoding="utf-8"?>
<sst xmlns="http://schemas.openxmlformats.org/spreadsheetml/2006/main" count="52" uniqueCount="52">
  <si>
    <t xml:space="preserve">        </t>
  </si>
  <si>
    <t xml:space="preserve">                             </t>
  </si>
  <si>
    <t>(Punased väärtused on muudetavad)</t>
  </si>
  <si>
    <t xml:space="preserve">       Eeldusel,et auto tasuvusperiood on</t>
  </si>
  <si>
    <t>aastat</t>
  </si>
  <si>
    <t>Kilomeetri tariif</t>
  </si>
  <si>
    <t>Tunnitariif</t>
  </si>
  <si>
    <t xml:space="preserve">Auto ostuhind </t>
  </si>
  <si>
    <t>Liisingu kuumakse</t>
  </si>
  <si>
    <t>Liisingu kestus kuudes</t>
  </si>
  <si>
    <t>Auto lõplik maksumus</t>
  </si>
  <si>
    <t>Amortisatsiooni % aastas</t>
  </si>
  <si>
    <t>Auto amortisatsioon ühes päevas</t>
  </si>
  <si>
    <t>Igapäevane läbisõit kilomeetrites (teoreetiliselt max 630 km)</t>
  </si>
  <si>
    <t>Igapäevane ajatöö tundides (teoreetiliselt maksimaalne 9 h)</t>
  </si>
  <si>
    <t xml:space="preserve">      ----------</t>
  </si>
  <si>
    <t>Kütusekulu 100 km kohta</t>
  </si>
  <si>
    <t>Kütuse hind käibemaksuta</t>
  </si>
  <si>
    <t>Päevane kütte maksumus sõltuvalt läbisõidust km/ta</t>
  </si>
  <si>
    <t>Õlikulu päevas liitrites</t>
  </si>
  <si>
    <t>Õli liitri hind km/ta</t>
  </si>
  <si>
    <t xml:space="preserve">Korraline õlivahetus (mitme kilomeetri läbimisel) </t>
  </si>
  <si>
    <t>Vahetatava õli  kogus liitrites</t>
  </si>
  <si>
    <t>Õlifiltri maksumus</t>
  </si>
  <si>
    <t>Kulutused õlile päevas sõltuvalt läbisõidust</t>
  </si>
  <si>
    <t>Kütusefiltri maksumus</t>
  </si>
  <si>
    <t>Kütusefiltri vahetus (mitme kilomeetri läbimisel)</t>
  </si>
  <si>
    <t>Õhufiltri maksumus</t>
  </si>
  <si>
    <t>Õhufiltri vahetus (mitme kilomeetri läbimisel)</t>
  </si>
  <si>
    <t>Kulutused määrimisele</t>
  </si>
  <si>
    <t>Määrimine teostatakse (mitme kilomeetri läbimisel)</t>
  </si>
  <si>
    <t>Kulutused hooldusele päevas sõltuvalt läbisõidust</t>
  </si>
  <si>
    <t>Rehvide arv autol</t>
  </si>
  <si>
    <t>Ühe rehvi maksumus</t>
  </si>
  <si>
    <t>Läbisõit ühe jooksu rehvidega kilomeetrites</t>
  </si>
  <si>
    <t>Rehvide montaazimaksumus</t>
  </si>
  <si>
    <t>Kulutused rehvidele päevas sõltuvalt läbisõidust</t>
  </si>
  <si>
    <t xml:space="preserve">Autojuhi töötasu (ühe jooksva kilomeetri eest kroonides) </t>
  </si>
  <si>
    <t xml:space="preserve">       ----------</t>
  </si>
  <si>
    <t xml:space="preserve">Autojuhi töötasu (ühe töötunni eest) </t>
  </si>
  <si>
    <t xml:space="preserve">       --------</t>
  </si>
  <si>
    <t xml:space="preserve">Autojuhi päevane brutopalk </t>
  </si>
  <si>
    <t>Kulutused autojuhile päevas koos sots.maksuga</t>
  </si>
  <si>
    <t>Juhtkonna kulud ühes kuus auto kohta</t>
  </si>
  <si>
    <t>Muud hädatarvilikud kulutused ühes kuus</t>
  </si>
  <si>
    <t>Pikaajalise- ja liikluskindlustuse maksumus ühe kuu kohta</t>
  </si>
  <si>
    <t>Tehnoülevaatuse maksumus</t>
  </si>
  <si>
    <t>Soovitav kasumi %</t>
  </si>
  <si>
    <t>Antud kulutused taandatuna ühele päevale</t>
  </si>
  <si>
    <t>Auto hinne käibemaksuta</t>
  </si>
  <si>
    <t>EEK x 1 km</t>
  </si>
  <si>
    <t>EEK x 1 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</si>
</sst>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1">
    <font>
      <sz val="10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0" fillId="2" borderId="0" xfId="0" applyFill="1" applyBorder="1" applyAlignment="1">
      <alignment/>
    </xf>
    <xf numFmtId="165" fontId="6" fillId="2" borderId="0" xfId="0" applyNumberFormat="1" applyFont="1" applyFill="1" applyAlignment="1">
      <alignment/>
    </xf>
    <xf numFmtId="164" fontId="7" fillId="2" borderId="0" xfId="0" applyFont="1" applyFill="1" applyAlignment="1">
      <alignment horizontal="left" indent="2"/>
    </xf>
    <xf numFmtId="164" fontId="6" fillId="2" borderId="0" xfId="0" applyFont="1" applyFill="1" applyAlignment="1">
      <alignment/>
    </xf>
    <xf numFmtId="164" fontId="7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4" fontId="1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0</xdr:col>
      <xdr:colOff>819150</xdr:colOff>
      <xdr:row>1</xdr:row>
      <xdr:rowOff>76200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7810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895350</xdr:colOff>
      <xdr:row>0</xdr:row>
      <xdr:rowOff>85725</xdr:rowOff>
    </xdr:from>
    <xdr:to>
      <xdr:col>4</xdr:col>
      <xdr:colOff>200025</xdr:colOff>
      <xdr:row>3</xdr:row>
      <xdr:rowOff>66675</xdr:rowOff>
    </xdr:to>
    <xdr:sp>
      <xdr:nvSpPr>
        <xdr:cNvPr id="2" name="AutoShape 19"/>
        <xdr:cNvSpPr>
          <a:spLocks/>
        </xdr:cNvSpPr>
      </xdr:nvSpPr>
      <xdr:spPr>
        <a:xfrm>
          <a:off x="1981200" y="85725"/>
          <a:ext cx="2952750" cy="619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126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9400ED"/>
                  </a:gs>
                  <a:gs pos="100000">
                    <a:srgbClr val="0000FF"/>
                  </a:gs>
                </a:gsLst>
                <a:lin ang="0" scaled="1"/>
              </a:gradFill>
              <a:effectLst>
                <a:outerShdw dist="17819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Veohinnete kujunemine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1">
      <selection activeCell="E23" sqref="E23"/>
    </sheetView>
  </sheetViews>
  <sheetFormatPr defaultColWidth="9.140625" defaultRowHeight="12.75"/>
  <cols>
    <col min="1" max="1" width="16.28125" style="1" customWidth="1"/>
    <col min="2" max="2" width="36.421875" style="1" customWidth="1"/>
    <col min="3" max="3" width="9.140625" style="2" customWidth="1"/>
    <col min="4" max="16384" width="9.140625" style="1" customWidth="1"/>
  </cols>
  <sheetData>
    <row r="1" spans="1:5" ht="22.5">
      <c r="A1" s="3"/>
      <c r="B1" s="4" t="s">
        <v>0</v>
      </c>
      <c r="D1" s="3"/>
      <c r="E1" s="3"/>
    </row>
    <row r="3" ht="15">
      <c r="A3" s="5" t="s">
        <v>1</v>
      </c>
    </row>
    <row r="4" ht="12.75">
      <c r="C4" s="6"/>
    </row>
    <row r="6" ht="12.75">
      <c r="A6" s="7" t="s">
        <v>2</v>
      </c>
    </row>
    <row r="7" ht="12.75">
      <c r="E7" s="8"/>
    </row>
    <row r="8" spans="2:4" ht="12.75">
      <c r="B8" s="9" t="s">
        <v>3</v>
      </c>
      <c r="C8" s="10">
        <v>5</v>
      </c>
      <c r="D8" s="11" t="s">
        <v>4</v>
      </c>
    </row>
    <row r="9" ht="12.75"/>
    <row r="10" spans="3:5" ht="12.75">
      <c r="C10" s="11" t="s">
        <v>5</v>
      </c>
      <c r="E10" s="11" t="s">
        <v>6</v>
      </c>
    </row>
    <row r="11" ht="12.75">
      <c r="B11" s="2"/>
    </row>
    <row r="12" spans="1:5" ht="12.75">
      <c r="A12" s="1" t="s">
        <v>7</v>
      </c>
      <c r="C12" s="12">
        <v>400000</v>
      </c>
      <c r="D12" s="12"/>
      <c r="E12" s="12">
        <v>400000</v>
      </c>
    </row>
    <row r="13" spans="1:5" ht="12.75">
      <c r="A13" s="1" t="s">
        <v>8</v>
      </c>
      <c r="C13" s="12">
        <v>10000</v>
      </c>
      <c r="D13" s="12"/>
      <c r="E13" s="12">
        <v>10000</v>
      </c>
    </row>
    <row r="14" spans="1:5" ht="12.75">
      <c r="A14" s="1" t="s">
        <v>9</v>
      </c>
      <c r="C14" s="12">
        <v>60</v>
      </c>
      <c r="D14" s="12"/>
      <c r="E14" s="12">
        <v>60</v>
      </c>
    </row>
    <row r="15" spans="1:5" ht="12.75">
      <c r="A15" s="11" t="s">
        <v>10</v>
      </c>
      <c r="C15" s="11">
        <f>C12+(C13*C14)</f>
        <v>1000000</v>
      </c>
      <c r="D15" s="11"/>
      <c r="E15" s="11">
        <f>E12+(E13*E14)</f>
        <v>1000000</v>
      </c>
    </row>
    <row r="16" spans="1:5" ht="12.75">
      <c r="A16" s="2" t="s">
        <v>11</v>
      </c>
      <c r="C16" s="13">
        <f>1/C8</f>
        <v>0.2</v>
      </c>
      <c r="D16" s="13"/>
      <c r="E16" s="13">
        <f>1/C8</f>
        <v>0.2</v>
      </c>
    </row>
    <row r="17" spans="1:5" ht="12.75">
      <c r="A17" s="11" t="s">
        <v>12</v>
      </c>
      <c r="C17" s="11">
        <f>C15/C8/365</f>
        <v>547.945205479452</v>
      </c>
      <c r="D17" s="11"/>
      <c r="E17" s="11">
        <f>E15/C8/365</f>
        <v>547.945205479452</v>
      </c>
    </row>
    <row r="18" spans="4:5" ht="12.75">
      <c r="D18" s="2"/>
      <c r="E18" s="2"/>
    </row>
    <row r="19" spans="1:5" ht="12.75">
      <c r="A19" s="1" t="s">
        <v>13</v>
      </c>
      <c r="C19" s="12">
        <v>300</v>
      </c>
      <c r="D19" s="12"/>
      <c r="E19" s="12">
        <v>80</v>
      </c>
    </row>
    <row r="20" spans="1:5" ht="12.75">
      <c r="A20" s="1" t="s">
        <v>14</v>
      </c>
      <c r="C20" s="2" t="s">
        <v>15</v>
      </c>
      <c r="E20" s="12">
        <v>8</v>
      </c>
    </row>
    <row r="21" spans="1:5" ht="12.75">
      <c r="A21" s="1" t="s">
        <v>16</v>
      </c>
      <c r="C21" s="12">
        <v>26</v>
      </c>
      <c r="D21" s="12"/>
      <c r="E21" s="12">
        <v>26</v>
      </c>
    </row>
    <row r="22" spans="1:5" ht="12.75">
      <c r="A22" s="1" t="s">
        <v>17</v>
      </c>
      <c r="C22" s="12">
        <v>16.17</v>
      </c>
      <c r="D22" s="12"/>
      <c r="E22" s="12">
        <v>16.17</v>
      </c>
    </row>
    <row r="23" spans="1:5" ht="12.75">
      <c r="A23" s="11" t="s">
        <v>18</v>
      </c>
      <c r="C23" s="11">
        <f>C19/100*C21*C22</f>
        <v>1261.2600000000002</v>
      </c>
      <c r="D23" s="11"/>
      <c r="E23" s="11">
        <f>E19/100*E21*E22</f>
        <v>336.33600000000007</v>
      </c>
    </row>
    <row r="24" spans="4:5" ht="12.75">
      <c r="D24" s="2"/>
      <c r="E24" s="2"/>
    </row>
    <row r="25" spans="1:5" ht="12.75">
      <c r="A25" s="1" t="s">
        <v>19</v>
      </c>
      <c r="C25" s="12">
        <v>0.1</v>
      </c>
      <c r="D25" s="12"/>
      <c r="E25" s="12">
        <v>0.1</v>
      </c>
    </row>
    <row r="26" spans="1:5" ht="12.75">
      <c r="A26" s="1" t="s">
        <v>20</v>
      </c>
      <c r="C26" s="12">
        <v>27</v>
      </c>
      <c r="D26" s="12"/>
      <c r="E26" s="12">
        <v>27</v>
      </c>
    </row>
    <row r="27" spans="1:5" ht="12.75">
      <c r="A27" s="1" t="s">
        <v>21</v>
      </c>
      <c r="C27" s="12">
        <v>15000</v>
      </c>
      <c r="D27" s="12"/>
      <c r="E27" s="12">
        <v>15000</v>
      </c>
    </row>
    <row r="28" spans="1:5" ht="12.75">
      <c r="A28" s="1" t="s">
        <v>22</v>
      </c>
      <c r="C28" s="12">
        <v>24</v>
      </c>
      <c r="D28" s="12"/>
      <c r="E28" s="12">
        <v>24</v>
      </c>
    </row>
    <row r="29" spans="1:5" ht="12.75">
      <c r="A29" s="1" t="s">
        <v>23</v>
      </c>
      <c r="C29" s="12">
        <v>370</v>
      </c>
      <c r="D29" s="12"/>
      <c r="E29" s="12">
        <v>370</v>
      </c>
    </row>
    <row r="30" spans="1:5" ht="12.75">
      <c r="A30" s="11" t="s">
        <v>24</v>
      </c>
      <c r="C30" s="11">
        <f>(C19/C27)*(C26*C28+C29)+(C25*C26)</f>
        <v>23.06</v>
      </c>
      <c r="D30" s="11"/>
      <c r="E30" s="11">
        <f>(E19/E27)*(E26*E28+E29)+(E25*E26)</f>
        <v>8.129333333333333</v>
      </c>
    </row>
    <row r="31" spans="4:5" ht="12.75">
      <c r="D31" s="2"/>
      <c r="E31" s="2"/>
    </row>
    <row r="32" spans="1:5" ht="12.75">
      <c r="A32" s="1" t="s">
        <v>25</v>
      </c>
      <c r="C32" s="12">
        <v>200</v>
      </c>
      <c r="D32" s="12"/>
      <c r="E32" s="12">
        <v>200</v>
      </c>
    </row>
    <row r="33" spans="1:5" ht="12.75">
      <c r="A33" s="1" t="s">
        <v>26</v>
      </c>
      <c r="C33" s="12">
        <v>15000</v>
      </c>
      <c r="D33" s="12"/>
      <c r="E33" s="12">
        <v>15000</v>
      </c>
    </row>
    <row r="34" spans="1:5" ht="12.75">
      <c r="A34" s="1" t="s">
        <v>27</v>
      </c>
      <c r="C34" s="12">
        <v>395</v>
      </c>
      <c r="D34" s="12"/>
      <c r="E34" s="12">
        <v>395</v>
      </c>
    </row>
    <row r="35" spans="1:5" ht="12.75">
      <c r="A35" s="1" t="s">
        <v>28</v>
      </c>
      <c r="C35" s="12">
        <v>50000</v>
      </c>
      <c r="D35" s="12"/>
      <c r="E35" s="12">
        <v>50000</v>
      </c>
    </row>
    <row r="36" spans="1:5" ht="12.75">
      <c r="A36" s="1" t="s">
        <v>29</v>
      </c>
      <c r="C36" s="12">
        <v>400</v>
      </c>
      <c r="D36" s="12"/>
      <c r="E36" s="12">
        <v>400</v>
      </c>
    </row>
    <row r="37" spans="1:5" ht="12.75">
      <c r="A37" s="1" t="s">
        <v>30</v>
      </c>
      <c r="C37" s="12">
        <v>3000</v>
      </c>
      <c r="D37" s="12"/>
      <c r="E37" s="12">
        <v>3000</v>
      </c>
    </row>
    <row r="38" spans="1:5" ht="12.75">
      <c r="A38" s="11" t="s">
        <v>31</v>
      </c>
      <c r="C38" s="11">
        <f>(C19/C33)*C32+(C19/C35)*C34+(C19/C37)*C36</f>
        <v>46.37</v>
      </c>
      <c r="D38" s="11"/>
      <c r="E38" s="11">
        <f>(E19/E33)*E32+(E19/E35)*E34+(E19/E37)*E36</f>
        <v>12.365333333333334</v>
      </c>
    </row>
    <row r="39" spans="4:5" ht="12.75">
      <c r="D39" s="2"/>
      <c r="E39" s="2"/>
    </row>
    <row r="40" spans="1:5" ht="12.75">
      <c r="A40" s="1" t="s">
        <v>32</v>
      </c>
      <c r="C40" s="12">
        <v>6</v>
      </c>
      <c r="D40" s="12"/>
      <c r="E40" s="12">
        <v>6</v>
      </c>
    </row>
    <row r="41" spans="1:5" ht="12.75">
      <c r="A41" s="1" t="s">
        <v>33</v>
      </c>
      <c r="C41" s="12">
        <v>5000</v>
      </c>
      <c r="D41" s="12"/>
      <c r="E41" s="12">
        <v>5000</v>
      </c>
    </row>
    <row r="42" spans="1:5" ht="12.75">
      <c r="A42" s="1" t="s">
        <v>34</v>
      </c>
      <c r="C42" s="12">
        <v>150000</v>
      </c>
      <c r="D42" s="12"/>
      <c r="E42" s="12">
        <v>150000</v>
      </c>
    </row>
    <row r="43" spans="1:5" ht="12.75">
      <c r="A43" s="1" t="s">
        <v>35</v>
      </c>
      <c r="C43" s="12">
        <v>800</v>
      </c>
      <c r="D43" s="12"/>
      <c r="E43" s="12">
        <v>800</v>
      </c>
    </row>
    <row r="44" spans="1:5" ht="12.75">
      <c r="A44" s="11" t="s">
        <v>36</v>
      </c>
      <c r="C44" s="11">
        <f>(C19/C42)*(C40*C41+C43)</f>
        <v>61.6</v>
      </c>
      <c r="D44" s="11"/>
      <c r="E44" s="11">
        <f>(E19/E42)*(E40*E41+E43)</f>
        <v>16.426666666666666</v>
      </c>
    </row>
    <row r="45" spans="4:5" ht="12.75">
      <c r="D45" s="2"/>
      <c r="E45" s="2"/>
    </row>
    <row r="46" spans="1:5" ht="12.75">
      <c r="A46" s="1" t="s">
        <v>37</v>
      </c>
      <c r="C46" s="12">
        <v>2.5</v>
      </c>
      <c r="D46" s="12"/>
      <c r="E46" s="14" t="s">
        <v>38</v>
      </c>
    </row>
    <row r="47" spans="1:5" ht="12.75">
      <c r="A47" s="1" t="s">
        <v>39</v>
      </c>
      <c r="C47" s="2" t="s">
        <v>40</v>
      </c>
      <c r="E47" s="12">
        <v>100</v>
      </c>
    </row>
    <row r="48" spans="1:5" ht="12.75">
      <c r="A48" s="1" t="s">
        <v>41</v>
      </c>
      <c r="C48" s="2">
        <f>C19*C46</f>
        <v>750</v>
      </c>
      <c r="D48" s="2"/>
      <c r="E48" s="2">
        <f>E20*E47</f>
        <v>800</v>
      </c>
    </row>
    <row r="49" spans="1:5" ht="12.75">
      <c r="A49" s="11" t="s">
        <v>42</v>
      </c>
      <c r="C49" s="11">
        <f>(C48*0.33)+C48</f>
        <v>997.5</v>
      </c>
      <c r="D49" s="11"/>
      <c r="E49" s="11">
        <f>(E48*0.33)+E48</f>
        <v>1064</v>
      </c>
    </row>
    <row r="50" spans="4:5" ht="12.75">
      <c r="D50" s="2"/>
      <c r="E50" s="2"/>
    </row>
    <row r="51" spans="1:5" ht="12.75">
      <c r="A51" s="1" t="s">
        <v>43</v>
      </c>
      <c r="C51" s="12">
        <v>4500</v>
      </c>
      <c r="D51" s="12"/>
      <c r="E51" s="12">
        <v>4500</v>
      </c>
    </row>
    <row r="52" spans="1:5" ht="12.75">
      <c r="A52" s="1" t="s">
        <v>44</v>
      </c>
      <c r="C52" s="12">
        <v>2000</v>
      </c>
      <c r="D52" s="12"/>
      <c r="E52" s="12">
        <v>2000</v>
      </c>
    </row>
    <row r="53" spans="1:5" ht="12.75">
      <c r="A53" s="1" t="s">
        <v>45</v>
      </c>
      <c r="C53" s="12">
        <v>400</v>
      </c>
      <c r="D53" s="12"/>
      <c r="E53" s="12">
        <v>400</v>
      </c>
    </row>
    <row r="54" spans="1:5" ht="12.75">
      <c r="A54" s="1" t="s">
        <v>46</v>
      </c>
      <c r="C54" s="12">
        <v>900</v>
      </c>
      <c r="D54" s="12"/>
      <c r="E54" s="12">
        <v>900</v>
      </c>
    </row>
    <row r="55" spans="1:5" ht="12.75">
      <c r="A55" s="1" t="s">
        <v>47</v>
      </c>
      <c r="C55" s="12">
        <v>20</v>
      </c>
      <c r="D55" s="12"/>
      <c r="E55" s="12">
        <v>20</v>
      </c>
    </row>
    <row r="56" spans="1:5" ht="12.75">
      <c r="A56" s="11" t="s">
        <v>48</v>
      </c>
      <c r="C56" s="11">
        <f>(C51+C52+C53)/20+(C54/365)+(C12*C55/100)/240</f>
        <v>680.7990867579908</v>
      </c>
      <c r="D56" s="11"/>
      <c r="E56" s="11">
        <f>(E51+E52+E53)/20+(E54/365)+(E12*E55/100)/240</f>
        <v>680.7990867579908</v>
      </c>
    </row>
    <row r="57" spans="4:5" ht="12.75">
      <c r="D57" s="2"/>
      <c r="E57" s="2"/>
    </row>
    <row r="58" spans="1:4" ht="18">
      <c r="A58" s="3" t="s">
        <v>49</v>
      </c>
      <c r="C58" s="3">
        <f>(C17+C23+C30+C38+C44+C49+C56)/C19</f>
        <v>12.06178097412481</v>
      </c>
      <c r="D58" s="2" t="s">
        <v>50</v>
      </c>
    </row>
    <row r="59" spans="5:6" ht="18">
      <c r="E59" s="3">
        <f>(E17+E23+E30+E38+E44+E49+E56)/E20</f>
        <v>333.250203196347</v>
      </c>
      <c r="F59" s="2" t="s">
        <v>51</v>
      </c>
    </row>
  </sheetData>
  <printOptions/>
  <pageMargins left="0.39375" right="0.39375" top="0.39375" bottom="0.39375" header="0.5118055555555556" footer="0.5118055555555556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Veotariifi kujunemise tabel</dc:title>
  <dc:subject/>
  <dc:creator>Aare Laanemets</dc:creator>
  <cp:keywords/>
  <dc:description/>
  <cp:lastModifiedBy>Aare Laanemets</cp:lastModifiedBy>
  <cp:lastPrinted>2001-06-24T16:51:23Z</cp:lastPrinted>
  <dcterms:created xsi:type="dcterms:W3CDTF">2000-11-05T13:42:35Z</dcterms:created>
  <dcterms:modified xsi:type="dcterms:W3CDTF">2005-04-24T15:47:45Z</dcterms:modified>
  <cp:category/>
  <cp:version/>
  <cp:contentType/>
  <cp:contentStatus/>
  <cp:revision>1</cp:revision>
</cp:coreProperties>
</file>